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kelSmith\Dropbox\01_Flexkom\61_Web\19_Videnpunkt\Download\"/>
    </mc:Choice>
  </mc:AlternateContent>
  <xr:revisionPtr revIDLastSave="0" documentId="13_ncr:1_{329E4099-4C9A-4EB3-BCAB-CEC6356A1E96}" xr6:coauthVersionLast="47" xr6:coauthVersionMax="47" xr10:uidLastSave="{00000000-0000-0000-0000-000000000000}"/>
  <bookViews>
    <workbookView xWindow="-120" yWindow="-120" windowWidth="29040" windowHeight="15720" xr2:uid="{9410930C-891E-42F2-B673-5864ACFE449B}"/>
  </bookViews>
  <sheets>
    <sheet name="OEE Business Case" sheetId="1" r:id="rId1"/>
  </sheets>
  <definedNames>
    <definedName name="_xlnm.Print_Area" localSheetId="0">'OEE Business Case'!$A$1:$E$65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2" i="1"/>
  <c r="C49" i="1" l="1"/>
  <c r="C50" i="1" s="1"/>
  <c r="C55" i="1" s="1"/>
  <c r="C58" i="1" s="1"/>
  <c r="C54" i="1" l="1"/>
  <c r="C51" i="1"/>
  <c r="D55" i="1" l="1"/>
  <c r="C43" i="1" l="1"/>
  <c r="C61" i="1" l="1"/>
  <c r="C64" i="1"/>
  <c r="D54" i="1"/>
  <c r="C30" i="1" l="1"/>
  <c r="C29" i="1"/>
</calcChain>
</file>

<file path=xl/sharedStrings.xml><?xml version="1.0" encoding="utf-8"?>
<sst xmlns="http://schemas.openxmlformats.org/spreadsheetml/2006/main" count="57" uniqueCount="57">
  <si>
    <t>Har du spørgsmål - så kontakt Mikkel Smith på ms@flexkom.dk eller ring 5152 5811.</t>
  </si>
  <si>
    <t>Samlede udgifter i perioden</t>
  </si>
  <si>
    <t>Beregning af jeres samlede investering og udgifter</t>
  </si>
  <si>
    <t>Maskinomkostninger per time/maskine?</t>
  </si>
  <si>
    <t>Antal skift i jeres produktion (gennemsnit for de ønskede maskiner)?</t>
  </si>
  <si>
    <t>Antal maskiner?</t>
  </si>
  <si>
    <t>Antal arbejdsdage per år?</t>
  </si>
  <si>
    <t>Timer per skift?</t>
  </si>
  <si>
    <t>Her beregnes jeres investering og samlede udgifter automatisk.</t>
  </si>
  <si>
    <t>Hvor mange skift (daghold, aftenhold m.fl.) har I gennemsnitlig på den pågældende maskiner?</t>
  </si>
  <si>
    <t>Værdien hentes fra dine tal ovenfor</t>
  </si>
  <si>
    <t>Beregnet tilbagebetalingstid i måneder</t>
  </si>
  <si>
    <t>Tilbagebetalingstid beregnet ud fra den forudsætning, at hele besparelsen kan kapitaliseres.</t>
  </si>
  <si>
    <t>Samlet investering/udgift i år 1</t>
  </si>
  <si>
    <t>Estimat på jeres interne udgifter til skærme og installation</t>
  </si>
  <si>
    <t>Beregningen er ud fra en typisk installation af OEE fra Flexkom (løsningen kan senere udvides/opgraderes).</t>
  </si>
  <si>
    <t>Prisen er inkl. hjælp til opsætning, træning mm.</t>
  </si>
  <si>
    <t>Beløb inkl. løn, bygninger, energi, vedligehold, afskrivninger mm.</t>
  </si>
  <si>
    <t>Business case beregning for år 1 - investeringen bliver kun bedre de efterfølgende år!</t>
  </si>
  <si>
    <t>Årlig samlede produktionstid (åbningstid) i timer</t>
  </si>
  <si>
    <t>Driftudgifter ud fra det tastede beløb i "maskinomkostninger" i DKK</t>
  </si>
  <si>
    <t>Produktionstimer per år ud fra indtastede OEE-niveau og OEE-potentiale:</t>
  </si>
  <si>
    <t>BESPARELSE ved SAMME volumen:</t>
  </si>
  <si>
    <t>BUSINESS CASE NØGLETAL</t>
  </si>
  <si>
    <t>Antal ekstra gode produktionstimer per år</t>
  </si>
  <si>
    <t>Hvor meget kan OEE realistisk hæves til i %?</t>
  </si>
  <si>
    <t>Hvor mange maskiner overvejer I at måle OEE på? Det valgte antal maskiner vil indgå i beregningen.</t>
  </si>
  <si>
    <t>Hvor høj er jeres maskinudnyttelsesgrad i dag - benyt evt. én af vores metoder på videnpunkt.dk/oee-download/</t>
  </si>
  <si>
    <t>Vi oplever typisk, at de første 10% kommer blot ved at måle. Derefter forberes resultatet yderligere ved optimering.</t>
  </si>
  <si>
    <t>FORØGET OMSÆTNING - antal ekstra "gratis" produktionstimer, som kan sælges til anden side:</t>
  </si>
  <si>
    <t>TILBAGEBETALINGSTID på investering i OEE:</t>
  </si>
  <si>
    <t>De 2 vigtigste nøgtal - se alle mellemberegninger nedenfor!</t>
  </si>
  <si>
    <t>ÅRLIG BESPARELSE ved SAMME volumen:</t>
  </si>
  <si>
    <t>DKK i årlig reduktion af produktionsomkostningerne</t>
  </si>
  <si>
    <t>måneders tilbagebetalingstid</t>
  </si>
  <si>
    <t>Detaljerede værdier og mellemregninger</t>
  </si>
  <si>
    <t>OEE BUSINESS CASE - for år 1 (inkl. investering og igangsætning)</t>
  </si>
  <si>
    <t>MASTERDATA</t>
  </si>
  <si>
    <t>Her angives masterdata for beregningen. Felterne er forudfyldt med et bud - du ændrer bare i data.</t>
  </si>
  <si>
    <t>Estimeret nuværende OEE i %?</t>
  </si>
  <si>
    <t>Nuværende driftudgifter per år:</t>
  </si>
  <si>
    <t>timers produktionstid per år (produktionens åbningstid)</t>
  </si>
  <si>
    <t>timers god produktionstid per år med nuværende OEE</t>
  </si>
  <si>
    <t>DKK per år samlede produktionsomkostninger</t>
  </si>
  <si>
    <t>Heraf antal timers god produktion med nuværende OEE-niveau</t>
  </si>
  <si>
    <t>Antal timers POTENTIEL GOD PRODUKTION med nyt OEE-niveau og samme totale åbningstid</t>
  </si>
  <si>
    <t>Antal timers nødvendig årlig totale åbningstid med nyt OEE-niveau og SAMME VOLUMEN</t>
  </si>
  <si>
    <t>Besparelse per år i DKK ved samme produktionsvolumen ud fra jeres estimerede OEE-potentiale</t>
  </si>
  <si>
    <t>DKK per år - såfremt hele besparelsen kan kapitaliseres.</t>
  </si>
  <si>
    <t>timer per år - gratis ekstra omsætning (hvis muligt).</t>
  </si>
  <si>
    <t>TILBAGEBETALINGSTID:</t>
  </si>
  <si>
    <t>Simpel beregning af OEE business case - indtast masterdata og få svar!</t>
  </si>
  <si>
    <t>Prisen for den viste løsning er inkl. skærme ved alle maskiner og to storskærme.</t>
  </si>
  <si>
    <t>Omkostninger til installation, træning, indkøb af OEE-skærme ved maskiner og storskærme beregnes og tilføjes automatisk.</t>
  </si>
  <si>
    <t>Estimat på pris. Tilbud udarbejdes altid til den specifikke opgave. Pris er inkl. installation og fri support.</t>
  </si>
  <si>
    <t>Arbejdstimer per arbejdsskift</t>
  </si>
  <si>
    <t>Antal aktive arbejdsdage per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</si>
</sst>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sz val="20"/>
      <color theme="0"/>
      <name val="Arial"/>
      <family val="2"/>
    </font>
    <font>
      <sz val="22"/>
      <color theme="0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1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17" xfId="0" applyFill="1" applyBorder="1" applyProtection="1">
      <protection hidden="1"/>
    </xf>
    <xf numFmtId="0" fontId="3" fillId="4" borderId="22" xfId="0" applyFont="1" applyFill="1" applyBorder="1" applyProtection="1">
      <protection hidden="1"/>
    </xf>
    <xf numFmtId="0" fontId="2" fillId="4" borderId="22" xfId="0" applyFont="1" applyFill="1" applyBorder="1" applyProtection="1">
      <protection hidden="1"/>
    </xf>
    <xf numFmtId="0" fontId="2" fillId="4" borderId="23" xfId="0" applyFont="1" applyFill="1" applyBorder="1" applyProtection="1">
      <protection hidden="1"/>
    </xf>
    <xf numFmtId="0" fontId="4" fillId="2" borderId="13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5" fillId="4" borderId="21" xfId="0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4" fillId="3" borderId="2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7" xfId="0" applyFont="1" applyFill="1" applyBorder="1" applyProtection="1">
      <protection hidden="1"/>
    </xf>
    <xf numFmtId="0" fontId="4" fillId="2" borderId="18" xfId="0" applyFont="1" applyFill="1" applyBorder="1" applyProtection="1">
      <protection hidden="1"/>
    </xf>
    <xf numFmtId="0" fontId="4" fillId="2" borderId="19" xfId="0" applyFont="1" applyFill="1" applyBorder="1" applyProtection="1">
      <protection hidden="1"/>
    </xf>
    <xf numFmtId="165" fontId="4" fillId="2" borderId="19" xfId="1" applyNumberFormat="1" applyFont="1" applyFill="1" applyBorder="1" applyProtection="1">
      <protection hidden="1"/>
    </xf>
    <xf numFmtId="0" fontId="4" fillId="0" borderId="0" xfId="0" applyFont="1" applyProtection="1">
      <protection hidden="1"/>
    </xf>
    <xf numFmtId="0" fontId="6" fillId="4" borderId="21" xfId="0" applyFont="1" applyFill="1" applyBorder="1" applyProtection="1">
      <protection hidden="1"/>
    </xf>
    <xf numFmtId="165" fontId="4" fillId="3" borderId="3" xfId="1" applyNumberFormat="1" applyFont="1" applyFill="1" applyBorder="1" applyProtection="1">
      <protection hidden="1"/>
    </xf>
    <xf numFmtId="165" fontId="4" fillId="3" borderId="8" xfId="1" applyNumberFormat="1" applyFont="1" applyFill="1" applyBorder="1" applyProtection="1">
      <protection hidden="1"/>
    </xf>
    <xf numFmtId="0" fontId="4" fillId="3" borderId="9" xfId="0" applyFont="1" applyFill="1" applyBorder="1" applyProtection="1">
      <protection hidden="1"/>
    </xf>
    <xf numFmtId="0" fontId="4" fillId="3" borderId="10" xfId="0" applyFont="1" applyFill="1" applyBorder="1" applyProtection="1">
      <protection hidden="1"/>
    </xf>
    <xf numFmtId="165" fontId="4" fillId="3" borderId="11" xfId="1" applyNumberFormat="1" applyFont="1" applyFill="1" applyBorder="1" applyProtection="1">
      <protection hidden="1"/>
    </xf>
    <xf numFmtId="165" fontId="4" fillId="3" borderId="12" xfId="1" applyNumberFormat="1" applyFont="1" applyFill="1" applyBorder="1" applyProtection="1">
      <protection hidden="1"/>
    </xf>
    <xf numFmtId="165" fontId="4" fillId="3" borderId="4" xfId="1" applyNumberFormat="1" applyFont="1" applyFill="1" applyBorder="1" applyProtection="1">
      <protection hidden="1"/>
    </xf>
    <xf numFmtId="165" fontId="4" fillId="3" borderId="8" xfId="0" applyNumberFormat="1" applyFont="1" applyFill="1" applyBorder="1" applyProtection="1">
      <protection hidden="1"/>
    </xf>
    <xf numFmtId="165" fontId="4" fillId="3" borderId="9" xfId="0" applyNumberFormat="1" applyFont="1" applyFill="1" applyBorder="1" applyProtection="1">
      <protection hidden="1"/>
    </xf>
    <xf numFmtId="165" fontId="4" fillId="2" borderId="0" xfId="0" applyNumberFormat="1" applyFont="1" applyFill="1" applyProtection="1">
      <protection hidden="1"/>
    </xf>
    <xf numFmtId="0" fontId="4" fillId="3" borderId="27" xfId="0" applyFont="1" applyFill="1" applyBorder="1" applyProtection="1">
      <protection hidden="1"/>
    </xf>
    <xf numFmtId="165" fontId="4" fillId="3" borderId="28" xfId="1" applyNumberFormat="1" applyFont="1" applyFill="1" applyBorder="1" applyProtection="1">
      <protection hidden="1"/>
    </xf>
    <xf numFmtId="165" fontId="4" fillId="3" borderId="29" xfId="1" applyNumberFormat="1" applyFont="1" applyFill="1" applyBorder="1" applyProtection="1">
      <protection hidden="1"/>
    </xf>
    <xf numFmtId="43" fontId="4" fillId="2" borderId="0" xfId="0" applyNumberFormat="1" applyFont="1" applyFill="1" applyProtection="1">
      <protection hidden="1"/>
    </xf>
    <xf numFmtId="0" fontId="4" fillId="3" borderId="24" xfId="0" applyFont="1" applyFill="1" applyBorder="1" applyProtection="1">
      <protection hidden="1"/>
    </xf>
    <xf numFmtId="165" fontId="4" fillId="3" borderId="25" xfId="0" applyNumberFormat="1" applyFont="1" applyFill="1" applyBorder="1" applyProtection="1">
      <protection hidden="1"/>
    </xf>
    <xf numFmtId="0" fontId="4" fillId="3" borderId="26" xfId="0" applyFont="1" applyFill="1" applyBorder="1" applyProtection="1">
      <protection hidden="1"/>
    </xf>
    <xf numFmtId="164" fontId="4" fillId="3" borderId="25" xfId="0" applyNumberFormat="1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9" fillId="2" borderId="16" xfId="0" applyFont="1" applyFill="1" applyBorder="1" applyProtection="1">
      <protection hidden="1"/>
    </xf>
    <xf numFmtId="0" fontId="4" fillId="3" borderId="30" xfId="0" applyFont="1" applyFill="1" applyBorder="1" applyProtection="1">
      <protection hidden="1"/>
    </xf>
    <xf numFmtId="165" fontId="4" fillId="3" borderId="31" xfId="1" applyNumberFormat="1" applyFont="1" applyFill="1" applyBorder="1" applyProtection="1">
      <protection hidden="1"/>
    </xf>
    <xf numFmtId="165" fontId="4" fillId="3" borderId="32" xfId="1" applyNumberFormat="1" applyFont="1" applyFill="1" applyBorder="1" applyProtection="1">
      <protection hidden="1"/>
    </xf>
    <xf numFmtId="0" fontId="6" fillId="5" borderId="21" xfId="0" applyFont="1" applyFill="1" applyBorder="1" applyProtection="1">
      <protection hidden="1"/>
    </xf>
    <xf numFmtId="0" fontId="3" fillId="5" borderId="22" xfId="0" applyFont="1" applyFill="1" applyBorder="1" applyProtection="1">
      <protection hidden="1"/>
    </xf>
    <xf numFmtId="0" fontId="2" fillId="5" borderId="22" xfId="0" applyFont="1" applyFill="1" applyBorder="1" applyProtection="1">
      <protection hidden="1"/>
    </xf>
    <xf numFmtId="0" fontId="2" fillId="5" borderId="23" xfId="0" applyFont="1" applyFill="1" applyBorder="1" applyProtection="1">
      <protection hidden="1"/>
    </xf>
    <xf numFmtId="0" fontId="5" fillId="5" borderId="21" xfId="0" applyFont="1" applyFill="1" applyBorder="1" applyProtection="1">
      <protection hidden="1"/>
    </xf>
    <xf numFmtId="165" fontId="4" fillId="2" borderId="0" xfId="1" applyNumberFormat="1" applyFont="1" applyFill="1" applyBorder="1" applyProtection="1">
      <protection locked="0"/>
    </xf>
    <xf numFmtId="0" fontId="8" fillId="6" borderId="2" xfId="0" applyFont="1" applyFill="1" applyBorder="1" applyProtection="1">
      <protection hidden="1"/>
    </xf>
    <xf numFmtId="165" fontId="8" fillId="6" borderId="3" xfId="0" applyNumberFormat="1" applyFont="1" applyFill="1" applyBorder="1" applyProtection="1">
      <protection hidden="1"/>
    </xf>
    <xf numFmtId="0" fontId="8" fillId="6" borderId="4" xfId="0" applyFont="1" applyFill="1" applyBorder="1" applyProtection="1">
      <protection hidden="1"/>
    </xf>
    <xf numFmtId="0" fontId="8" fillId="6" borderId="7" xfId="0" applyFont="1" applyFill="1" applyBorder="1" applyProtection="1">
      <protection hidden="1"/>
    </xf>
    <xf numFmtId="164" fontId="8" fillId="6" borderId="8" xfId="0" applyNumberFormat="1" applyFont="1" applyFill="1" applyBorder="1" applyProtection="1">
      <protection hidden="1"/>
    </xf>
    <xf numFmtId="0" fontId="8" fillId="6" borderId="9" xfId="0" applyFont="1" applyFill="1" applyBorder="1" applyProtection="1">
      <protection hidden="1"/>
    </xf>
    <xf numFmtId="0" fontId="4" fillId="7" borderId="2" xfId="0" applyFont="1" applyFill="1" applyBorder="1" applyProtection="1">
      <protection hidden="1"/>
    </xf>
    <xf numFmtId="165" fontId="4" fillId="7" borderId="3" xfId="1" applyNumberFormat="1" applyFont="1" applyFill="1" applyBorder="1" applyProtection="1">
      <protection locked="0"/>
    </xf>
    <xf numFmtId="0" fontId="4" fillId="7" borderId="4" xfId="0" applyFont="1" applyFill="1" applyBorder="1" applyProtection="1">
      <protection hidden="1"/>
    </xf>
    <xf numFmtId="0" fontId="4" fillId="7" borderId="5" xfId="0" applyFont="1" applyFill="1" applyBorder="1" applyProtection="1">
      <protection hidden="1"/>
    </xf>
    <xf numFmtId="164" fontId="4" fillId="7" borderId="1" xfId="1" applyNumberFormat="1" applyFont="1" applyFill="1" applyBorder="1" applyProtection="1">
      <protection locked="0"/>
    </xf>
    <xf numFmtId="0" fontId="4" fillId="7" borderId="6" xfId="0" applyFont="1" applyFill="1" applyBorder="1" applyProtection="1">
      <protection hidden="1"/>
    </xf>
    <xf numFmtId="165" fontId="4" fillId="7" borderId="1" xfId="1" applyNumberFormat="1" applyFont="1" applyFill="1" applyBorder="1" applyProtection="1">
      <protection locked="0"/>
    </xf>
    <xf numFmtId="9" fontId="4" fillId="7" borderId="1" xfId="0" applyNumberFormat="1" applyFont="1" applyFill="1" applyBorder="1" applyProtection="1">
      <protection locked="0"/>
    </xf>
    <xf numFmtId="0" fontId="4" fillId="7" borderId="7" xfId="0" applyFont="1" applyFill="1" applyBorder="1" applyProtection="1">
      <protection hidden="1"/>
    </xf>
    <xf numFmtId="9" fontId="4" fillId="7" borderId="8" xfId="0" applyNumberFormat="1" applyFont="1" applyFill="1" applyBorder="1" applyProtection="1">
      <protection locked="0"/>
    </xf>
    <xf numFmtId="0" fontId="4" fillId="7" borderId="9" xfId="0" applyFont="1" applyFill="1" applyBorder="1" applyProtection="1">
      <protection hidden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455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2562225</xdr:colOff>
      <xdr:row>1</xdr:row>
      <xdr:rowOff>57151</xdr:rowOff>
    </xdr:from>
    <xdr:to>
      <xdr:col>4</xdr:col>
      <xdr:colOff>114300</xdr:colOff>
      <xdr:row>5</xdr:row>
      <xdr:rowOff>7520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1F832AB5-BFD6-4737-42BB-1DD1C880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219076"/>
          <a:ext cx="5133975" cy="596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4E9F-0ECE-4B7C-BAEC-8B3423210141}">
  <sheetPr>
    <pageSetUpPr fitToPage="1"/>
  </sheetPr>
  <dimension ref="A7:E65"/>
  <sheetViews>
    <sheetView showGridLines="0" tabSelected="1" zoomScaleNormal="100" workbookViewId="0">
      <selection activeCell="C16" sqref="C16"/>
    </sheetView>
  </sheetViews>
  <sheetFormatPr defaultColWidth="9.140625" defaultRowHeight="12.75" x14ac:dyDescent="0.2"/>
  <cols>
    <col min="1" max="1" width="4.7109375" style="4" customWidth="1"/>
    <col min="2" max="2" width="99.28515625" style="4" customWidth="1"/>
    <col min="3" max="3" width="25.28515625" style="4" customWidth="1"/>
    <col min="4" max="4" width="113.7109375" style="4" customWidth="1"/>
    <col min="5" max="5" width="5" style="4" customWidth="1"/>
    <col min="6" max="16384" width="9.140625" style="4"/>
  </cols>
  <sheetData>
    <row r="7" spans="1:5" ht="13.5" thickBot="1" x14ac:dyDescent="0.25"/>
    <row r="8" spans="1:5" ht="26.25" thickBot="1" x14ac:dyDescent="0.4">
      <c r="A8" s="14" t="s">
        <v>36</v>
      </c>
      <c r="B8" s="9"/>
      <c r="C8" s="10"/>
      <c r="D8" s="10"/>
      <c r="E8" s="11"/>
    </row>
    <row r="9" spans="1:5" ht="15" x14ac:dyDescent="0.2">
      <c r="A9" s="12" t="s">
        <v>51</v>
      </c>
      <c r="B9" s="5"/>
      <c r="C9" s="5"/>
      <c r="D9" s="5"/>
      <c r="E9" s="6"/>
    </row>
    <row r="10" spans="1:5" ht="15" x14ac:dyDescent="0.2">
      <c r="A10" s="13" t="s">
        <v>0</v>
      </c>
      <c r="B10" s="7"/>
      <c r="C10" s="7"/>
      <c r="D10" s="7"/>
      <c r="E10" s="8"/>
    </row>
    <row r="11" spans="1:5" ht="13.5" thickBot="1" x14ac:dyDescent="0.25">
      <c r="A11" s="1"/>
      <c r="B11" s="2"/>
      <c r="C11" s="2"/>
      <c r="D11" s="2"/>
      <c r="E11" s="3"/>
    </row>
    <row r="12" spans="1:5" ht="13.5" thickBot="1" x14ac:dyDescent="0.25"/>
    <row r="13" spans="1:5" ht="26.25" thickBot="1" x14ac:dyDescent="0.4">
      <c r="A13" s="14" t="s">
        <v>37</v>
      </c>
      <c r="B13" s="9"/>
      <c r="C13" s="10"/>
      <c r="D13" s="10"/>
      <c r="E13" s="11"/>
    </row>
    <row r="14" spans="1:5" ht="15" x14ac:dyDescent="0.2">
      <c r="A14" s="12" t="s">
        <v>38</v>
      </c>
      <c r="B14" s="15"/>
      <c r="C14" s="15"/>
      <c r="D14" s="15"/>
      <c r="E14" s="6"/>
    </row>
    <row r="15" spans="1:5" ht="6" customHeight="1" thickBot="1" x14ac:dyDescent="0.25">
      <c r="A15" s="13"/>
      <c r="B15" s="16"/>
      <c r="C15" s="16"/>
      <c r="D15" s="16"/>
      <c r="E15" s="8"/>
    </row>
    <row r="16" spans="1:5" ht="15" x14ac:dyDescent="0.2">
      <c r="A16" s="13"/>
      <c r="B16" s="60" t="s">
        <v>6</v>
      </c>
      <c r="C16" s="61">
        <v>220</v>
      </c>
      <c r="D16" s="62" t="s">
        <v>56</v>
      </c>
      <c r="E16" s="8"/>
    </row>
    <row r="17" spans="1:5" ht="15" x14ac:dyDescent="0.2">
      <c r="A17" s="13"/>
      <c r="B17" s="63" t="s">
        <v>7</v>
      </c>
      <c r="C17" s="64">
        <v>7.4</v>
      </c>
      <c r="D17" s="65" t="s">
        <v>55</v>
      </c>
      <c r="E17" s="8"/>
    </row>
    <row r="18" spans="1:5" ht="15" x14ac:dyDescent="0.2">
      <c r="A18" s="13"/>
      <c r="B18" s="63" t="s">
        <v>4</v>
      </c>
      <c r="C18" s="64">
        <v>2</v>
      </c>
      <c r="D18" s="65" t="s">
        <v>9</v>
      </c>
      <c r="E18" s="8"/>
    </row>
    <row r="19" spans="1:5" ht="15" x14ac:dyDescent="0.2">
      <c r="A19" s="13"/>
      <c r="B19" s="63" t="s">
        <v>5</v>
      </c>
      <c r="C19" s="66">
        <v>16</v>
      </c>
      <c r="D19" s="65" t="s">
        <v>26</v>
      </c>
      <c r="E19" s="8"/>
    </row>
    <row r="20" spans="1:5" ht="15" x14ac:dyDescent="0.2">
      <c r="A20" s="13"/>
      <c r="B20" s="63" t="s">
        <v>3</v>
      </c>
      <c r="C20" s="66">
        <v>1200</v>
      </c>
      <c r="D20" s="65" t="s">
        <v>17</v>
      </c>
      <c r="E20" s="8"/>
    </row>
    <row r="21" spans="1:5" ht="15" x14ac:dyDescent="0.2">
      <c r="A21" s="13"/>
      <c r="B21" s="63" t="s">
        <v>39</v>
      </c>
      <c r="C21" s="67">
        <v>0.5</v>
      </c>
      <c r="D21" s="65" t="s">
        <v>27</v>
      </c>
      <c r="E21" s="8"/>
    </row>
    <row r="22" spans="1:5" ht="15.75" thickBot="1" x14ac:dyDescent="0.25">
      <c r="A22" s="13"/>
      <c r="B22" s="68" t="s">
        <v>25</v>
      </c>
      <c r="C22" s="69">
        <v>0.55000000000000004</v>
      </c>
      <c r="D22" s="70" t="s">
        <v>28</v>
      </c>
      <c r="E22" s="8"/>
    </row>
    <row r="23" spans="1:5" ht="15" x14ac:dyDescent="0.2">
      <c r="A23" s="13"/>
      <c r="B23" s="16" t="s">
        <v>53</v>
      </c>
      <c r="C23" s="53"/>
      <c r="D23" s="16"/>
      <c r="E23" s="8"/>
    </row>
    <row r="24" spans="1:5" ht="15.75" thickBot="1" x14ac:dyDescent="0.25">
      <c r="A24" s="20"/>
      <c r="B24" s="21"/>
      <c r="C24" s="22"/>
      <c r="D24" s="21"/>
      <c r="E24" s="3"/>
    </row>
    <row r="25" spans="1:5" ht="15.75" thickBot="1" x14ac:dyDescent="0.25">
      <c r="A25" s="23"/>
      <c r="B25" s="23"/>
      <c r="C25" s="23"/>
      <c r="D25" s="23"/>
    </row>
    <row r="26" spans="1:5" ht="27.75" thickBot="1" x14ac:dyDescent="0.4">
      <c r="A26" s="24" t="s">
        <v>23</v>
      </c>
      <c r="B26" s="9"/>
      <c r="C26" s="10"/>
      <c r="D26" s="10"/>
      <c r="E26" s="11"/>
    </row>
    <row r="27" spans="1:5" ht="23.25" x14ac:dyDescent="0.35">
      <c r="A27" s="43" t="s">
        <v>31</v>
      </c>
      <c r="B27" s="15"/>
      <c r="C27" s="15"/>
      <c r="D27" s="15"/>
      <c r="E27" s="6"/>
    </row>
    <row r="28" spans="1:5" ht="9" customHeight="1" thickBot="1" x14ac:dyDescent="0.25">
      <c r="A28" s="13"/>
      <c r="B28" s="16"/>
      <c r="C28" s="16"/>
      <c r="D28" s="16"/>
      <c r="E28" s="8"/>
    </row>
    <row r="29" spans="1:5" ht="25.5" x14ac:dyDescent="0.35">
      <c r="A29" s="13"/>
      <c r="B29" s="54" t="s">
        <v>32</v>
      </c>
      <c r="C29" s="55">
        <f>+C58</f>
        <v>5683200</v>
      </c>
      <c r="D29" s="56" t="s">
        <v>33</v>
      </c>
      <c r="E29" s="8"/>
    </row>
    <row r="30" spans="1:5" ht="26.25" thickBot="1" x14ac:dyDescent="0.4">
      <c r="A30" s="13"/>
      <c r="B30" s="57" t="s">
        <v>30</v>
      </c>
      <c r="C30" s="58">
        <f>+C64</f>
        <v>0.82238091216216214</v>
      </c>
      <c r="D30" s="59" t="s">
        <v>34</v>
      </c>
      <c r="E30" s="8"/>
    </row>
    <row r="31" spans="1:5" ht="13.5" thickBot="1" x14ac:dyDescent="0.25">
      <c r="A31" s="1"/>
      <c r="B31" s="2"/>
      <c r="C31" s="2"/>
      <c r="D31" s="2"/>
      <c r="E31" s="3"/>
    </row>
    <row r="32" spans="1:5" ht="13.5" thickBot="1" x14ac:dyDescent="0.25"/>
    <row r="33" spans="1:5" ht="27.75" thickBot="1" x14ac:dyDescent="0.4">
      <c r="A33" s="48" t="s">
        <v>35</v>
      </c>
      <c r="B33" s="49"/>
      <c r="C33" s="50"/>
      <c r="D33" s="50"/>
      <c r="E33" s="51"/>
    </row>
    <row r="34" spans="1:5" ht="13.5" thickBot="1" x14ac:dyDescent="0.25"/>
    <row r="35" spans="1:5" ht="27.75" thickBot="1" x14ac:dyDescent="0.4">
      <c r="A35" s="48" t="s">
        <v>2</v>
      </c>
      <c r="B35" s="49"/>
      <c r="C35" s="50"/>
      <c r="D35" s="50"/>
      <c r="E35" s="51"/>
    </row>
    <row r="36" spans="1:5" ht="15" x14ac:dyDescent="0.2">
      <c r="A36" s="12" t="s">
        <v>8</v>
      </c>
      <c r="B36" s="15"/>
      <c r="C36" s="15"/>
      <c r="D36" s="15"/>
      <c r="E36" s="6"/>
    </row>
    <row r="37" spans="1:5" ht="15" x14ac:dyDescent="0.2">
      <c r="A37" s="13" t="s">
        <v>15</v>
      </c>
      <c r="B37" s="16"/>
      <c r="C37" s="16"/>
      <c r="D37" s="16"/>
      <c r="E37" s="8"/>
    </row>
    <row r="38" spans="1:5" ht="15" x14ac:dyDescent="0.2">
      <c r="A38" s="13" t="s">
        <v>52</v>
      </c>
      <c r="B38" s="16"/>
      <c r="C38" s="16"/>
      <c r="D38" s="16"/>
      <c r="E38" s="8"/>
    </row>
    <row r="39" spans="1:5" ht="15" x14ac:dyDescent="0.2">
      <c r="A39" s="13" t="s">
        <v>16</v>
      </c>
      <c r="B39" s="16"/>
      <c r="C39" s="16"/>
      <c r="D39" s="16"/>
      <c r="E39" s="8"/>
    </row>
    <row r="40" spans="1:5" ht="6.75" customHeight="1" thickBot="1" x14ac:dyDescent="0.25">
      <c r="A40" s="13"/>
      <c r="B40" s="16"/>
      <c r="C40" s="16"/>
      <c r="D40" s="16"/>
      <c r="E40" s="8"/>
    </row>
    <row r="41" spans="1:5" ht="15" x14ac:dyDescent="0.2">
      <c r="A41" s="13"/>
      <c r="B41" s="17" t="s">
        <v>13</v>
      </c>
      <c r="C41" s="25">
        <f>(ROUNDUP(C19/3,0))*15*12*7.45+C19*159*12*7.45</f>
        <v>235479.6</v>
      </c>
      <c r="D41" s="18" t="s">
        <v>54</v>
      </c>
      <c r="E41" s="8"/>
    </row>
    <row r="42" spans="1:5" ht="15.75" thickBot="1" x14ac:dyDescent="0.25">
      <c r="A42" s="13"/>
      <c r="B42" s="19" t="s">
        <v>14</v>
      </c>
      <c r="C42" s="26">
        <f>C19*5000+2*5000+C19*4000</f>
        <v>154000</v>
      </c>
      <c r="D42" s="27" t="s">
        <v>10</v>
      </c>
      <c r="E42" s="8"/>
    </row>
    <row r="43" spans="1:5" ht="15.75" thickBot="1" x14ac:dyDescent="0.25">
      <c r="A43" s="13"/>
      <c r="B43" s="28" t="s">
        <v>1</v>
      </c>
      <c r="C43" s="29">
        <f>+C41+C42</f>
        <v>389479.6</v>
      </c>
      <c r="D43" s="30"/>
      <c r="E43" s="8"/>
    </row>
    <row r="44" spans="1:5" ht="13.5" thickBot="1" x14ac:dyDescent="0.25">
      <c r="A44" s="1"/>
      <c r="B44" s="2"/>
      <c r="C44" s="2"/>
      <c r="D44" s="2"/>
      <c r="E44" s="3"/>
    </row>
    <row r="45" spans="1:5" ht="13.5" thickBot="1" x14ac:dyDescent="0.25"/>
    <row r="46" spans="1:5" ht="26.25" thickBot="1" x14ac:dyDescent="0.4">
      <c r="A46" s="52" t="s">
        <v>18</v>
      </c>
      <c r="B46" s="49"/>
      <c r="C46" s="50"/>
      <c r="D46" s="50"/>
      <c r="E46" s="51"/>
    </row>
    <row r="47" spans="1:5" ht="6" customHeight="1" x14ac:dyDescent="0.2">
      <c r="A47" s="13"/>
      <c r="B47" s="16"/>
      <c r="C47" s="16"/>
      <c r="D47" s="16"/>
      <c r="E47" s="8"/>
    </row>
    <row r="48" spans="1:5" ht="21" thickBot="1" x14ac:dyDescent="0.35">
      <c r="A48" s="44" t="s">
        <v>40</v>
      </c>
      <c r="B48" s="16"/>
      <c r="C48" s="16"/>
      <c r="D48" s="16"/>
      <c r="E48" s="8"/>
    </row>
    <row r="49" spans="1:5" ht="15" x14ac:dyDescent="0.2">
      <c r="A49" s="13"/>
      <c r="B49" s="17" t="s">
        <v>19</v>
      </c>
      <c r="C49" s="25">
        <f>+C16*C17*C18*C19</f>
        <v>52096</v>
      </c>
      <c r="D49" s="31" t="s">
        <v>41</v>
      </c>
      <c r="E49" s="8"/>
    </row>
    <row r="50" spans="1:5" ht="15" x14ac:dyDescent="0.2">
      <c r="A50" s="13"/>
      <c r="B50" s="35" t="s">
        <v>44</v>
      </c>
      <c r="C50" s="36">
        <f>ROUNDDOWN(C49*C21,0)</f>
        <v>26048</v>
      </c>
      <c r="D50" s="37" t="s">
        <v>42</v>
      </c>
      <c r="E50" s="8"/>
    </row>
    <row r="51" spans="1:5" ht="15.75" thickBot="1" x14ac:dyDescent="0.25">
      <c r="A51" s="13"/>
      <c r="B51" s="19" t="s">
        <v>20</v>
      </c>
      <c r="C51" s="32">
        <f>+C49*C20</f>
        <v>62515200</v>
      </c>
      <c r="D51" s="33" t="s">
        <v>43</v>
      </c>
      <c r="E51" s="8"/>
    </row>
    <row r="52" spans="1:5" ht="15" x14ac:dyDescent="0.2">
      <c r="A52" s="13"/>
      <c r="B52" s="16"/>
      <c r="C52" s="34"/>
      <c r="D52" s="34"/>
      <c r="E52" s="8"/>
    </row>
    <row r="53" spans="1:5" ht="21" thickBot="1" x14ac:dyDescent="0.35">
      <c r="A53" s="44" t="s">
        <v>21</v>
      </c>
      <c r="B53" s="16"/>
      <c r="C53" s="16"/>
      <c r="D53" s="16"/>
      <c r="E53" s="8"/>
    </row>
    <row r="54" spans="1:5" ht="15" x14ac:dyDescent="0.2">
      <c r="A54" s="13"/>
      <c r="B54" s="45" t="s">
        <v>45</v>
      </c>
      <c r="C54" s="46">
        <f>ROUNDDOWN(C49*C22,0)</f>
        <v>28652</v>
      </c>
      <c r="D54" s="47" t="str">
        <f>"Dette tal skal sammenlignes med jeres nuværende "&amp;C50&amp;" gode produktionstimer per år - kan øge omsætningen."</f>
        <v>Dette tal skal sammenlignes med jeres nuværende 26048 gode produktionstimer per år - kan øge omsætningen.</v>
      </c>
      <c r="E54" s="8"/>
    </row>
    <row r="55" spans="1:5" ht="15.75" thickBot="1" x14ac:dyDescent="0.25">
      <c r="A55" s="13"/>
      <c r="B55" s="19" t="s">
        <v>46</v>
      </c>
      <c r="C55" s="32">
        <f>ROUNDDOWN(C50/C22,0)</f>
        <v>47360</v>
      </c>
      <c r="D55" s="33" t="str">
        <f>"Dette tal skal sammenlignes med jeres nuværende "&amp;C49&amp;" timer per år."</f>
        <v>Dette tal skal sammenlignes med jeres nuværende 52096 timer per år.</v>
      </c>
      <c r="E55" s="8"/>
    </row>
    <row r="56" spans="1:5" ht="15" x14ac:dyDescent="0.2">
      <c r="A56" s="13"/>
      <c r="B56" s="16"/>
      <c r="C56" s="38"/>
      <c r="D56" s="34"/>
      <c r="E56" s="8"/>
    </row>
    <row r="57" spans="1:5" ht="21" thickBot="1" x14ac:dyDescent="0.35">
      <c r="A57" s="44" t="s">
        <v>22</v>
      </c>
      <c r="B57" s="16"/>
      <c r="C57" s="38"/>
      <c r="D57" s="34"/>
      <c r="E57" s="8"/>
    </row>
    <row r="58" spans="1:5" ht="15.75" thickBot="1" x14ac:dyDescent="0.25">
      <c r="A58" s="13"/>
      <c r="B58" s="39" t="s">
        <v>47</v>
      </c>
      <c r="C58" s="40">
        <f>+(C49-C55)*C20</f>
        <v>5683200</v>
      </c>
      <c r="D58" s="41" t="s">
        <v>48</v>
      </c>
      <c r="E58" s="8"/>
    </row>
    <row r="59" spans="1:5" ht="15" x14ac:dyDescent="0.2">
      <c r="A59" s="13"/>
      <c r="B59" s="16"/>
      <c r="C59" s="34"/>
      <c r="D59" s="16"/>
      <c r="E59" s="8"/>
    </row>
    <row r="60" spans="1:5" ht="21" thickBot="1" x14ac:dyDescent="0.35">
      <c r="A60" s="44" t="s">
        <v>29</v>
      </c>
      <c r="B60" s="16"/>
      <c r="C60" s="38"/>
      <c r="D60" s="34"/>
      <c r="E60" s="8"/>
    </row>
    <row r="61" spans="1:5" ht="15.75" thickBot="1" x14ac:dyDescent="0.25">
      <c r="A61" s="13"/>
      <c r="B61" s="39" t="s">
        <v>24</v>
      </c>
      <c r="C61" s="40">
        <f>+(C54-C50)</f>
        <v>2604</v>
      </c>
      <c r="D61" s="41" t="s">
        <v>49</v>
      </c>
      <c r="E61" s="8"/>
    </row>
    <row r="62" spans="1:5" ht="15" x14ac:dyDescent="0.2">
      <c r="A62" s="13"/>
      <c r="B62" s="16"/>
      <c r="C62" s="34"/>
      <c r="D62" s="16"/>
      <c r="E62" s="8"/>
    </row>
    <row r="63" spans="1:5" ht="21" thickBot="1" x14ac:dyDescent="0.35">
      <c r="A63" s="44" t="s">
        <v>50</v>
      </c>
      <c r="B63" s="16"/>
      <c r="C63" s="16"/>
      <c r="D63" s="16"/>
      <c r="E63" s="8"/>
    </row>
    <row r="64" spans="1:5" ht="15.75" thickBot="1" x14ac:dyDescent="0.25">
      <c r="A64" s="13"/>
      <c r="B64" s="39" t="s">
        <v>11</v>
      </c>
      <c r="C64" s="42">
        <f>12*(C43/C58)</f>
        <v>0.82238091216216214</v>
      </c>
      <c r="D64" s="41" t="s">
        <v>12</v>
      </c>
      <c r="E64" s="8"/>
    </row>
    <row r="65" spans="1:5" ht="15.75" thickBot="1" x14ac:dyDescent="0.25">
      <c r="A65" s="20"/>
      <c r="B65" s="21"/>
      <c r="C65" s="21"/>
      <c r="D65" s="21"/>
      <c r="E65" s="3"/>
    </row>
  </sheetData>
  <sheetProtection algorithmName="SHA-512" hashValue="VVFZPu6O4PSgspvna2hk725FKumqXCuna8f7Ne8+vLwr7U7A+kqF67icvgTPFXuk8Ibn6YoNhyZVEmYqz5uXVg==" saltValue="vrN3cz6GHnRKau1rj4ENLg==" spinCount="100000" sheet="1" objects="1" scenarios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OEE Business Case</vt:lpstr>
      <vt:lpstr>'OEE Business Case'!Udskriftsområde</vt:lpstr>
    </vt:vector>
  </TitlesOfParts>
  <Company>© Flexkom 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© Flexkom</dc:title>
  <dc:creator>ms@flexkom.dk</dc:creator>
  <cp:keywords>© Flexkom</cp:keywords>
  <cp:lastModifiedBy>Mikkel Smith</cp:lastModifiedBy>
  <cp:lastPrinted>2020-06-15T09:10:51Z</cp:lastPrinted>
  <dcterms:created xsi:type="dcterms:W3CDTF">2020-06-12T16:33:17Z</dcterms:created>
  <dcterms:modified xsi:type="dcterms:W3CDTF">2026-03-13T18:58:42Z</dcterms:modified>
</cp:coreProperties>
</file>